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0.17.6\農業集落排水\◇農集排\◆H27~R06\14調査\R06\〇決算統計\経営比較分析表\"/>
    </mc:Choice>
  </mc:AlternateContent>
  <workbookProtection workbookAlgorithmName="SHA-512" workbookHashValue="VhlJ5oTCQDSAflCqIDpqtUWU8kAL1qZ6ASku5/0S3PaTWRHvUh9lVv6BM4sLmOTaB9G7HAjm3QV8F6OYHFPcBw==" workbookSaltValue="WcNWRwWsLEBSe/6ic7IWOA==" workbookSpinCount="100000" lockStructure="1"/>
  <bookViews>
    <workbookView xWindow="0" yWindow="0" windowWidth="23040" windowHeight="9216"/>
  </bookViews>
  <sheets>
    <sheet name="法非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O86"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AD10" i="4" s="1"/>
  <c r="Q6" i="5"/>
  <c r="W10" i="4" s="1"/>
  <c r="P6" i="5"/>
  <c r="P10" i="4" s="1"/>
  <c r="O6" i="5"/>
  <c r="N6" i="5"/>
  <c r="B10" i="4" s="1"/>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86" i="4"/>
  <c r="J86" i="4"/>
  <c r="I86" i="4"/>
  <c r="E86" i="4"/>
  <c r="AT10" i="4"/>
  <c r="AL10" i="4"/>
  <c r="I10" i="4"/>
  <c r="AL8" i="4"/>
  <c r="P8" i="4"/>
  <c r="I8" i="4"/>
</calcChain>
</file>

<file path=xl/sharedStrings.xml><?xml version="1.0" encoding="utf-8"?>
<sst xmlns="http://schemas.openxmlformats.org/spreadsheetml/2006/main" count="236" uniqueCount="119">
  <si>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</si>
  <si>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</si>
  <si>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</si>
  <si>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</si>
  <si>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</si>
  <si>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</si>
  <si>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</si>
  <si>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</si>
  <si>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</si>
  <si>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</si>
  <si>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</si>
  <si>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</si>
  <si>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</si>
  <si>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</si>
  <si>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</si>
  <si>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</si>
  <si>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</si>
  <si>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</si>
  <si>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</si>
  <si>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</si>
  <si>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</si>
  <si>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</si>
  <si>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</si>
  <si>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</si>
  <si>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</si>
  <si>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</si>
  <si>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</si>
  <si>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</si>
  <si>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</si>
  <si>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</si>
  <si>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</si>
  <si>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</si>
  <si>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</si>
  <si>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</si>
  <si>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</si>
  <si>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</si>
  <si>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</si>
  <si>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</si>
  <si>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</si>
  <si>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</si>
  <si>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</si>
  <si>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</si>
  <si>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</si>
  <si>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</si>
  <si>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</si>
  <si>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</si>
  <si>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</si>
  <si>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</si>
  <si>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</si>
  <si>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</si>
  <si>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</si>
  <si>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</si>
  <si>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</si>
  <si>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</si>
  <si>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</si>
  <si>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</si>
  <si>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</si>
  <si>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</si>
  <si>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</si>
  <si>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</si>
  <si>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</si>
  <si>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</si>
  <si>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</si>
  <si>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</si>
  <si>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</si>
  <si>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</si>
  <si>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</si>
  <si>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</si>
  <si>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</si>
  <si>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</si>
  <si>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</si>
  <si>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</si>
  <si>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</si>
  <si>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</si>
  <si>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</si>
  <si>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</si>
  <si>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</si>
  <si>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</si>
  <si>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</si>
  <si>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</si>
  <si>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</si>
  <si>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</si>
  <si>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</si>
  <si>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</si>
  <si>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</si>
  <si>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</si>
  <si>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</si>
  <si>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</si>
  <si>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</si>
  <si>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</si>
  <si>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</si>
  <si>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</si>
  <si>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</si>
  <si>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</si>
  <si>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</si>
  <si>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</si>
  <si>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</si>
  <si>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</si>
  <si>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長野県　松本市</t>
  </si>
  <si>
    <t>法非適用</t>
  </si>
  <si>
    <t>下水道事業</t>
  </si>
  <si>
    <t>小規模集合排水処理</t>
  </si>
  <si>
    <t>I2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</si>
  <si>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</si>
  <si>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</si>
  <si>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</si>
  <si>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</si>
  <si>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</si>
  <si>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</si>
  <si>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</si>
  <si>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</si>
  <si>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</si>
  <si>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</si>
  <si>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</si>
  <si>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"R"dd</t>
    <phoneticPr fontId="4"/>
  </si>
  <si>
    <t>←書式設定</t>
    <rPh sb="1" eb="3">
      <t>ショシキ</t>
    </rPh>
    <rPh sb="3" eb="5">
      <t>セッテイ</t>
    </rPh>
    <phoneticPr fontId="4"/>
  </si>
  <si>
    <t xml:space="preserve">１　令和6年度に公会計に移行したため、経営環境を比較可能な形で的確に把握することが可能となりました。　　　　　　　　　　　　　　　　　　　　　　　　　　　　　　　　　　　　　　　　　　　　　　　　　　　　　　　　　　　　２　収益的収支比率が100％未満のため、適正な使用料収入の確保及び経費節減に努めます。
３　野沢地区汚水処理施設は、主に市営住宅の汚水処理施設として山間地に設置されております。公共下水道との接続が難しいため、当分の間、現状を維持してまいります。
</t>
    <rPh sb="2" eb="4">
      <t>レイワ</t>
    </rPh>
    <rPh sb="5" eb="7">
      <t>ネンド</t>
    </rPh>
    <rPh sb="8" eb="11">
      <t>コウカイケイ</t>
    </rPh>
    <rPh sb="12" eb="14">
      <t>イコウ</t>
    </rPh>
    <rPh sb="19" eb="21">
      <t>ケイエイ</t>
    </rPh>
    <rPh sb="21" eb="23">
      <t>カンキョウ</t>
    </rPh>
    <rPh sb="24" eb="26">
      <t>ヒカク</t>
    </rPh>
    <rPh sb="26" eb="28">
      <t>カノウ</t>
    </rPh>
    <rPh sb="29" eb="30">
      <t>カタチ</t>
    </rPh>
    <rPh sb="31" eb="33">
      <t>テキカク</t>
    </rPh>
    <rPh sb="34" eb="36">
      <t>ハアク</t>
    </rPh>
    <rPh sb="41" eb="43">
      <t>カノウ</t>
    </rPh>
    <rPh sb="159" eb="161">
      <t>チク</t>
    </rPh>
    <rPh sb="161" eb="163">
      <t>オスイ</t>
    </rPh>
    <rPh sb="165" eb="167">
      <t>シセツ</t>
    </rPh>
    <phoneticPr fontId="4"/>
  </si>
  <si>
    <t>⑴　収益的収支比率は41.04％で、単年度収支は赤字となりました。昨年度と比較し、12.79ポイント減少しました。
⑵　企業債残高対事業規模比較は5,744.21％で、類似団体の平均値を4,431.54ポイント上回っています。
⑶　経費回収率は45.78％で、類似団体の平均値を11.34ポイント上回っています。汚水処理経費の一部を公費で賄っているため、使用料金の改定を検討する等、適正な料金収入の確保と経費節減が必要です。
⑷　汚水処理原価は419.19円で、類似団体の平均値より122.62円低く、昨年度と比較し2,055.81円低くなっています。
⑸　施設利用率は16.67％で、類似団体の平均値を16.31ポイント下回っています。市営住宅居住者数の減少により、今後、汚水流入量の増加が見込めないため、汚水処理施設の能力が過大となっています。
⑹　野沢処理区の水洗化率は100.00％で、類似団体平均値を10.05ポイント上回っています 。　　　　　　　　　　　　　　　　　　　　　　　　　　　　　　</t>
    <rPh sb="33" eb="36">
      <t>サクネンド</t>
    </rPh>
    <rPh sb="37" eb="39">
      <t>ヒカク</t>
    </rPh>
    <rPh sb="50" eb="52">
      <t>ゲンショウ</t>
    </rPh>
    <rPh sb="150" eb="151">
      <t>ウエ</t>
    </rPh>
    <rPh sb="151" eb="152">
      <t>マワ</t>
    </rPh>
    <rPh sb="251" eb="252">
      <t>ヒク</t>
    </rPh>
    <rPh sb="254" eb="257">
      <t>サクネンド</t>
    </rPh>
    <rPh sb="258" eb="260">
      <t>ヒカク</t>
    </rPh>
    <rPh sb="269" eb="270">
      <t>エン</t>
    </rPh>
    <rPh sb="270" eb="271">
      <t>ヒク</t>
    </rPh>
    <rPh sb="323" eb="325">
      <t>シエイ</t>
    </rPh>
    <rPh sb="325" eb="327">
      <t>ジュウタク</t>
    </rPh>
    <rPh sb="327" eb="330">
      <t>キョジュウシャ</t>
    </rPh>
    <rPh sb="330" eb="331">
      <t>スウ</t>
    </rPh>
    <phoneticPr fontId="4"/>
  </si>
  <si>
    <t>⑴　管渠改善率は0.00％です。
⑵　野沢処理場は、供用開始から24年経過して、汚水処理機器は耐用年数を経過しております。主な利用者は市営住宅の居住者ですが、市営住宅の建替え計画はありません。現在の機器を適切に維持管理してまいります。</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</si>
</sst>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6F-4C81-89E7-13F77F5B1533}"/>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636F-4C81-89E7-13F77F5B1533}"/>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quot;R&quot;yy"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16.670000000000002</c:v>
                </c:pt>
                <c:pt idx="1">
                  <c:v>16.670000000000002</c:v>
                </c:pt>
                <c:pt idx="2">
                  <c:v>16.670000000000002</c:v>
                </c:pt>
                <c:pt idx="3">
                  <c:v>16.670000000000002</c:v>
                </c:pt>
                <c:pt idx="4">
                  <c:v>16.670000000000002</c:v>
                </c:pt>
              </c:numCache>
            </c:numRef>
          </c:val>
          <c:extLst>
            <c:ext xmlns:c16="http://schemas.microsoft.com/office/drawing/2014/chart" uri="{C3380CC4-5D6E-409C-BE32-E72D297353CC}">
              <c16:uniqueId val="{00000000-306D-4E20-A75F-62A8E13BFC4C}"/>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34.68</c:v>
                </c:pt>
                <c:pt idx="1">
                  <c:v>34.700000000000003</c:v>
                </c:pt>
                <c:pt idx="2">
                  <c:v>46.83</c:v>
                </c:pt>
                <c:pt idx="3">
                  <c:v>33.74</c:v>
                </c:pt>
                <c:pt idx="4">
                  <c:v>32.979999999999997</c:v>
                </c:pt>
              </c:numCache>
            </c:numRef>
          </c:val>
          <c:smooth val="0"/>
          <c:extLst>
            <c:ext xmlns:c16="http://schemas.microsoft.com/office/drawing/2014/chart" uri="{C3380CC4-5D6E-409C-BE32-E72D297353CC}">
              <c16:uniqueId val="{00000001-306D-4E20-A75F-62A8E13BFC4C}"/>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quot;R&quot;yy"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4C8E-4BF6-8188-863E7E776666}"/>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90.33</c:v>
                </c:pt>
                <c:pt idx="1">
                  <c:v>90.04</c:v>
                </c:pt>
                <c:pt idx="2">
                  <c:v>90.58</c:v>
                </c:pt>
                <c:pt idx="3">
                  <c:v>90.11</c:v>
                </c:pt>
                <c:pt idx="4">
                  <c:v>89.95</c:v>
                </c:pt>
              </c:numCache>
            </c:numRef>
          </c:val>
          <c:smooth val="0"/>
          <c:extLst>
            <c:ext xmlns:c16="http://schemas.microsoft.com/office/drawing/2014/chart" uri="{C3380CC4-5D6E-409C-BE32-E72D297353CC}">
              <c16:uniqueId val="{00000001-4C8E-4BF6-8188-863E7E776666}"/>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quot;R&quot;yy"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36.020000000000003</c:v>
                </c:pt>
                <c:pt idx="1">
                  <c:v>35.19</c:v>
                </c:pt>
                <c:pt idx="2">
                  <c:v>33.700000000000003</c:v>
                </c:pt>
                <c:pt idx="3">
                  <c:v>53.83</c:v>
                </c:pt>
                <c:pt idx="4">
                  <c:v>41.04</c:v>
                </c:pt>
              </c:numCache>
            </c:numRef>
          </c:val>
          <c:extLst>
            <c:ext xmlns:c16="http://schemas.microsoft.com/office/drawing/2014/chart" uri="{C3380CC4-5D6E-409C-BE32-E72D297353CC}">
              <c16:uniqueId val="{00000000-986F-4ED1-870B-C49CBB4E0504}"/>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6F-4ED1-870B-C49CBB4E0504}"/>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quot;R&quot;yy"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C13-4B57-901D-B43072E6324A}"/>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C13-4B57-901D-B43072E6324A}"/>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quot;R&quot;yy"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C51-4128-9A52-AA1F1C071B3F}"/>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C51-4128-9A52-AA1F1C071B3F}"/>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quot;R&quot;yy"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80D7-41A3-8B98-0559531B4021}"/>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80D7-41A3-8B98-0559531B4021}"/>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quot;R&quot;yy"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B89-4411-8A37-7469DB6EA0AC}"/>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B89-4411-8A37-7469DB6EA0AC}"/>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quot;R&quot;yy"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6293.17</c:v>
                </c:pt>
                <c:pt idx="1">
                  <c:v>6794.87</c:v>
                </c:pt>
                <c:pt idx="2">
                  <c:v>6828.23</c:v>
                </c:pt>
                <c:pt idx="3">
                  <c:v>7460.95</c:v>
                </c:pt>
                <c:pt idx="4">
                  <c:v>5744.21</c:v>
                </c:pt>
              </c:numCache>
            </c:numRef>
          </c:val>
          <c:extLst>
            <c:ext xmlns:c16="http://schemas.microsoft.com/office/drawing/2014/chart" uri="{C3380CC4-5D6E-409C-BE32-E72D297353CC}">
              <c16:uniqueId val="{00000000-D941-4433-B4FC-FD82798F537E}"/>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1748.51</c:v>
                </c:pt>
                <c:pt idx="1">
                  <c:v>1640.16</c:v>
                </c:pt>
                <c:pt idx="2">
                  <c:v>1521.05</c:v>
                </c:pt>
                <c:pt idx="3">
                  <c:v>1490.65</c:v>
                </c:pt>
                <c:pt idx="4">
                  <c:v>1312.67</c:v>
                </c:pt>
              </c:numCache>
            </c:numRef>
          </c:val>
          <c:smooth val="0"/>
          <c:extLst>
            <c:ext xmlns:c16="http://schemas.microsoft.com/office/drawing/2014/chart" uri="{C3380CC4-5D6E-409C-BE32-E72D297353CC}">
              <c16:uniqueId val="{00000001-D941-4433-B4FC-FD82798F537E}"/>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quot;R&quot;yy"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64.650000000000006</c:v>
                </c:pt>
                <c:pt idx="1">
                  <c:v>50.43</c:v>
                </c:pt>
                <c:pt idx="2">
                  <c:v>45.14</c:v>
                </c:pt>
                <c:pt idx="3">
                  <c:v>10.67</c:v>
                </c:pt>
                <c:pt idx="4">
                  <c:v>45.78</c:v>
                </c:pt>
              </c:numCache>
            </c:numRef>
          </c:val>
          <c:extLst>
            <c:ext xmlns:c16="http://schemas.microsoft.com/office/drawing/2014/chart" uri="{C3380CC4-5D6E-409C-BE32-E72D297353CC}">
              <c16:uniqueId val="{00000000-263D-4FEF-96A3-0A4A2F57954F}"/>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34.99</c:v>
                </c:pt>
                <c:pt idx="1">
                  <c:v>38.270000000000003</c:v>
                </c:pt>
                <c:pt idx="2">
                  <c:v>37.520000000000003</c:v>
                </c:pt>
                <c:pt idx="3">
                  <c:v>34.96</c:v>
                </c:pt>
                <c:pt idx="4">
                  <c:v>34.44</c:v>
                </c:pt>
              </c:numCache>
            </c:numRef>
          </c:val>
          <c:smooth val="0"/>
          <c:extLst>
            <c:ext xmlns:c16="http://schemas.microsoft.com/office/drawing/2014/chart" uri="{C3380CC4-5D6E-409C-BE32-E72D297353CC}">
              <c16:uniqueId val="{00000001-263D-4FEF-96A3-0A4A2F57954F}"/>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quot;R&quot;yy"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370.05</c:v>
                </c:pt>
                <c:pt idx="1">
                  <c:v>478.35</c:v>
                </c:pt>
                <c:pt idx="2">
                  <c:v>559.17999999999995</c:v>
                </c:pt>
                <c:pt idx="3">
                  <c:v>2475</c:v>
                </c:pt>
                <c:pt idx="4">
                  <c:v>419.19</c:v>
                </c:pt>
              </c:numCache>
            </c:numRef>
          </c:val>
          <c:extLst>
            <c:ext xmlns:c16="http://schemas.microsoft.com/office/drawing/2014/chart" uri="{C3380CC4-5D6E-409C-BE32-E72D297353CC}">
              <c16:uniqueId val="{00000000-7C6D-4B5F-9B18-CD0905460ACB}"/>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520.91999999999996</c:v>
                </c:pt>
                <c:pt idx="1">
                  <c:v>486.77</c:v>
                </c:pt>
                <c:pt idx="2">
                  <c:v>502.1</c:v>
                </c:pt>
                <c:pt idx="3">
                  <c:v>539.07000000000005</c:v>
                </c:pt>
                <c:pt idx="4">
                  <c:v>541.80999999999995</c:v>
                </c:pt>
              </c:numCache>
            </c:numRef>
          </c:val>
          <c:smooth val="0"/>
          <c:extLst>
            <c:ext xmlns:c16="http://schemas.microsoft.com/office/drawing/2014/chart" uri="{C3380CC4-5D6E-409C-BE32-E72D297353CC}">
              <c16:uniqueId val="{00000001-7C6D-4B5F-9B18-CD0905460ACB}"/>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quot;R&quot;yy"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【1,321.62】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【538.24】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【34.61】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1" zoomScaleNormal="100" workbookViewId="0">
      <selection activeCell="BL64" sqref="BL64:BZ65"/>
    </sheetView>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長野県　松本市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法非適用</v>
      </c>
      <c r="C8" s="64"/>
      <c r="D8" s="64"/>
      <c r="E8" s="64"/>
      <c r="F8" s="64"/>
      <c r="G8" s="64"/>
      <c r="H8" s="64"/>
      <c r="I8" s="64" t="str">
        <f>データ!J6</f>
        <v>下水道事業</v>
      </c>
      <c r="J8" s="64"/>
      <c r="K8" s="64"/>
      <c r="L8" s="64"/>
      <c r="M8" s="64"/>
      <c r="N8" s="64"/>
      <c r="O8" s="64"/>
      <c r="P8" s="64" t="str">
        <f>データ!K6</f>
        <v>小規模集合排水処理</v>
      </c>
      <c r="Q8" s="64"/>
      <c r="R8" s="64"/>
      <c r="S8" s="64"/>
      <c r="T8" s="64"/>
      <c r="U8" s="64"/>
      <c r="V8" s="64"/>
      <c r="W8" s="64" t="str">
        <f>データ!L6</f>
        <v>I2</v>
      </c>
      <c r="X8" s="64"/>
      <c r="Y8" s="64"/>
      <c r="Z8" s="64"/>
      <c r="AA8" s="64"/>
      <c r="AB8" s="64"/>
      <c r="AC8" s="64"/>
      <c r="AD8" s="65" t="str">
        <f>データ!$M$6</f>
        <v>非設置</v>
      </c>
      <c r="AE8" s="65"/>
      <c r="AF8" s="65"/>
      <c r="AG8" s="65"/>
      <c r="AH8" s="65"/>
      <c r="AI8" s="65"/>
      <c r="AJ8" s="65"/>
      <c r="AK8" s="3"/>
      <c r="AL8" s="44">
        <f>データ!S6</f>
        <v>235475</v>
      </c>
      <c r="AM8" s="44"/>
      <c r="AN8" s="44"/>
      <c r="AO8" s="44"/>
      <c r="AP8" s="44"/>
      <c r="AQ8" s="44"/>
      <c r="AR8" s="44"/>
      <c r="AS8" s="44"/>
      <c r="AT8" s="45">
        <f>データ!T6</f>
        <v>834.81</v>
      </c>
      <c r="AU8" s="45"/>
      <c r="AV8" s="45"/>
      <c r="AW8" s="45"/>
      <c r="AX8" s="45"/>
      <c r="AY8" s="45"/>
      <c r="AZ8" s="45"/>
      <c r="BA8" s="45"/>
      <c r="BB8" s="45">
        <f>データ!U6</f>
        <v>282.07</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t="str">
        <f>データ!O6</f>
        <v>該当数値なし</v>
      </c>
      <c r="J10" s="45"/>
      <c r="K10" s="45"/>
      <c r="L10" s="45"/>
      <c r="M10" s="45"/>
      <c r="N10" s="45"/>
      <c r="O10" s="45"/>
      <c r="P10" s="45">
        <f>データ!P6</f>
        <v>0</v>
      </c>
      <c r="Q10" s="45"/>
      <c r="R10" s="45"/>
      <c r="S10" s="45"/>
      <c r="T10" s="45"/>
      <c r="U10" s="45"/>
      <c r="V10" s="45"/>
      <c r="W10" s="45">
        <f>データ!Q6</f>
        <v>100</v>
      </c>
      <c r="X10" s="45"/>
      <c r="Y10" s="45"/>
      <c r="Z10" s="45"/>
      <c r="AA10" s="45"/>
      <c r="AB10" s="45"/>
      <c r="AC10" s="45"/>
      <c r="AD10" s="44">
        <f>データ!R6</f>
        <v>3670</v>
      </c>
      <c r="AE10" s="44"/>
      <c r="AF10" s="44"/>
      <c r="AG10" s="44"/>
      <c r="AH10" s="44"/>
      <c r="AI10" s="44"/>
      <c r="AJ10" s="44"/>
      <c r="AK10" s="2"/>
      <c r="AL10" s="44">
        <f>データ!V6</f>
        <v>9</v>
      </c>
      <c r="AM10" s="44"/>
      <c r="AN10" s="44"/>
      <c r="AO10" s="44"/>
      <c r="AP10" s="44"/>
      <c r="AQ10" s="44"/>
      <c r="AR10" s="44"/>
      <c r="AS10" s="44"/>
      <c r="AT10" s="45">
        <f>データ!W6</f>
        <v>0.01</v>
      </c>
      <c r="AU10" s="45"/>
      <c r="AV10" s="45"/>
      <c r="AW10" s="45"/>
      <c r="AX10" s="45"/>
      <c r="AY10" s="45"/>
      <c r="AZ10" s="45"/>
      <c r="BA10" s="45"/>
      <c r="BB10" s="45">
        <f>データ!X6</f>
        <v>900</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117</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118</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116</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x14ac:dyDescent="0.2">
      <c r="C84" s="2"/>
    </row>
    <row r="85" spans="1:78" hidden="1" x14ac:dyDescent="0.2">
      <c r="B85" s="12" t="s">
        <v>31</v>
      </c>
      <c r="C85" s="12"/>
      <c r="D85" s="12"/>
      <c r="E85" s="12" t="s">
        <v>32</v>
      </c>
      <c r="F85" s="12" t="s">
        <v>33</v>
      </c>
      <c r="G85" s="12" t="s">
        <v>34</v>
      </c>
      <c r="H85" s="12" t="s">
        <v>35</v>
      </c>
      <c r="I85" s="12" t="s">
        <v>36</v>
      </c>
      <c r="J85" s="12" t="s">
        <v>37</v>
      </c>
      <c r="K85" s="12" t="s">
        <v>38</v>
      </c>
      <c r="L85" s="12" t="s">
        <v>39</v>
      </c>
      <c r="M85" s="12" t="s">
        <v>40</v>
      </c>
      <c r="N85" s="12" t="s">
        <v>41</v>
      </c>
      <c r="O85" s="12" t="s">
        <v>42</v>
      </c>
    </row>
    <row r="86" spans="1:78" hidden="1" x14ac:dyDescent="0.2">
      <c r="B86" s="12"/>
      <c r="C86" s="12"/>
      <c r="D86" s="12"/>
      <c r="E86" s="12" t="str">
        <f>データ!AI6</f>
        <v/>
      </c>
      <c r="F86" s="12" t="s">
        <v>43</v>
      </c>
      <c r="G86" s="12" t="s">
        <v>43</v>
      </c>
      <c r="H86" s="12" t="str">
        <f>データ!BP6</f>
        <v>【1,321.62】</v>
      </c>
      <c r="I86" s="12" t="str">
        <f>データ!CA6</f>
        <v>【34.61】</v>
      </c>
      <c r="J86" s="12" t="str">
        <f>データ!CL6</f>
        <v>【538.24】</v>
      </c>
      <c r="K86" s="12" t="str">
        <f>データ!CW6</f>
        <v>【33.03】</v>
      </c>
      <c r="L86" s="12" t="str">
        <f>データ!DH6</f>
        <v>【89.81】</v>
      </c>
      <c r="M86" s="12" t="s">
        <v>44</v>
      </c>
      <c r="N86" s="12" t="s">
        <v>44</v>
      </c>
      <c r="O86" s="12" t="str">
        <f>データ!EO6</f>
        <v>【0.00】</v>
      </c>
    </row>
  </sheetData>
  <sheetProtection algorithmName="SHA-512" hashValue="md9mBldZhVmYhe8b/O/JFE/QiePkgJ4xwLWPDilyrFx8UBHcZip+eK+iMdFPAv18oaT9g6gVNBoxfe0VPxChgg==" saltValue="os8kxsEp6MyJewmYrXqZk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3"/>
  <sheetViews>
    <sheetView showGridLines="0" workbookViewId="0"/>
  </sheetViews>
  <sheetFormatPr defaultRowHeight="13.2" x14ac:dyDescent="0.2"/>
  <cols>
    <col min="2" max="144" width="11.88671875" customWidth="1"/>
  </cols>
  <sheetData>
    <row r="1" spans="1:145" x14ac:dyDescent="0.2">
      <c r="A1" t="s">
        <v>45</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5" x14ac:dyDescent="0.2">
      <c r="A2" s="14" t="s">
        <v>46</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5" x14ac:dyDescent="0.2">
      <c r="A3" s="14" t="s">
        <v>47</v>
      </c>
      <c r="B3" s="15" t="s">
        <v>48</v>
      </c>
      <c r="C3" s="15" t="s">
        <v>49</v>
      </c>
      <c r="D3" s="15" t="s">
        <v>50</v>
      </c>
      <c r="E3" s="15" t="s">
        <v>51</v>
      </c>
      <c r="F3" s="15" t="s">
        <v>52</v>
      </c>
      <c r="G3" s="15" t="s">
        <v>53</v>
      </c>
      <c r="H3" s="72" t="s">
        <v>54</v>
      </c>
      <c r="I3" s="73"/>
      <c r="J3" s="73"/>
      <c r="K3" s="73"/>
      <c r="L3" s="73"/>
      <c r="M3" s="73"/>
      <c r="N3" s="73"/>
      <c r="O3" s="73"/>
      <c r="P3" s="73"/>
      <c r="Q3" s="73"/>
      <c r="R3" s="73"/>
      <c r="S3" s="73"/>
      <c r="T3" s="73"/>
      <c r="U3" s="73"/>
      <c r="V3" s="73"/>
      <c r="W3" s="73"/>
      <c r="X3" s="74"/>
      <c r="Y3" s="78" t="s">
        <v>55</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56</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5" x14ac:dyDescent="0.2">
      <c r="A4" s="14" t="s">
        <v>57</v>
      </c>
      <c r="B4" s="16"/>
      <c r="C4" s="16"/>
      <c r="D4" s="16"/>
      <c r="E4" s="16"/>
      <c r="F4" s="16"/>
      <c r="G4" s="16"/>
      <c r="H4" s="75"/>
      <c r="I4" s="76"/>
      <c r="J4" s="76"/>
      <c r="K4" s="76"/>
      <c r="L4" s="76"/>
      <c r="M4" s="76"/>
      <c r="N4" s="76"/>
      <c r="O4" s="76"/>
      <c r="P4" s="76"/>
      <c r="Q4" s="76"/>
      <c r="R4" s="76"/>
      <c r="S4" s="76"/>
      <c r="T4" s="76"/>
      <c r="U4" s="76"/>
      <c r="V4" s="76"/>
      <c r="W4" s="76"/>
      <c r="X4" s="77"/>
      <c r="Y4" s="71" t="s">
        <v>58</v>
      </c>
      <c r="Z4" s="71"/>
      <c r="AA4" s="71"/>
      <c r="AB4" s="71"/>
      <c r="AC4" s="71"/>
      <c r="AD4" s="71"/>
      <c r="AE4" s="71"/>
      <c r="AF4" s="71"/>
      <c r="AG4" s="71"/>
      <c r="AH4" s="71"/>
      <c r="AI4" s="71"/>
      <c r="AJ4" s="71" t="s">
        <v>59</v>
      </c>
      <c r="AK4" s="71"/>
      <c r="AL4" s="71"/>
      <c r="AM4" s="71"/>
      <c r="AN4" s="71"/>
      <c r="AO4" s="71"/>
      <c r="AP4" s="71"/>
      <c r="AQ4" s="71"/>
      <c r="AR4" s="71"/>
      <c r="AS4" s="71"/>
      <c r="AT4" s="71"/>
      <c r="AU4" s="71" t="s">
        <v>60</v>
      </c>
      <c r="AV4" s="71"/>
      <c r="AW4" s="71"/>
      <c r="AX4" s="71"/>
      <c r="AY4" s="71"/>
      <c r="AZ4" s="71"/>
      <c r="BA4" s="71"/>
      <c r="BB4" s="71"/>
      <c r="BC4" s="71"/>
      <c r="BD4" s="71"/>
      <c r="BE4" s="71"/>
      <c r="BF4" s="71" t="s">
        <v>61</v>
      </c>
      <c r="BG4" s="71"/>
      <c r="BH4" s="71"/>
      <c r="BI4" s="71"/>
      <c r="BJ4" s="71"/>
      <c r="BK4" s="71"/>
      <c r="BL4" s="71"/>
      <c r="BM4" s="71"/>
      <c r="BN4" s="71"/>
      <c r="BO4" s="71"/>
      <c r="BP4" s="71"/>
      <c r="BQ4" s="71" t="s">
        <v>62</v>
      </c>
      <c r="BR4" s="71"/>
      <c r="BS4" s="71"/>
      <c r="BT4" s="71"/>
      <c r="BU4" s="71"/>
      <c r="BV4" s="71"/>
      <c r="BW4" s="71"/>
      <c r="BX4" s="71"/>
      <c r="BY4" s="71"/>
      <c r="BZ4" s="71"/>
      <c r="CA4" s="71"/>
      <c r="CB4" s="71" t="s">
        <v>63</v>
      </c>
      <c r="CC4" s="71"/>
      <c r="CD4" s="71"/>
      <c r="CE4" s="71"/>
      <c r="CF4" s="71"/>
      <c r="CG4" s="71"/>
      <c r="CH4" s="71"/>
      <c r="CI4" s="71"/>
      <c r="CJ4" s="71"/>
      <c r="CK4" s="71"/>
      <c r="CL4" s="71"/>
      <c r="CM4" s="71" t="s">
        <v>64</v>
      </c>
      <c r="CN4" s="71"/>
      <c r="CO4" s="71"/>
      <c r="CP4" s="71"/>
      <c r="CQ4" s="71"/>
      <c r="CR4" s="71"/>
      <c r="CS4" s="71"/>
      <c r="CT4" s="71"/>
      <c r="CU4" s="71"/>
      <c r="CV4" s="71"/>
      <c r="CW4" s="71"/>
      <c r="CX4" s="71" t="s">
        <v>65</v>
      </c>
      <c r="CY4" s="71"/>
      <c r="CZ4" s="71"/>
      <c r="DA4" s="71"/>
      <c r="DB4" s="71"/>
      <c r="DC4" s="71"/>
      <c r="DD4" s="71"/>
      <c r="DE4" s="71"/>
      <c r="DF4" s="71"/>
      <c r="DG4" s="71"/>
      <c r="DH4" s="71"/>
      <c r="DI4" s="71" t="s">
        <v>66</v>
      </c>
      <c r="DJ4" s="71"/>
      <c r="DK4" s="71"/>
      <c r="DL4" s="71"/>
      <c r="DM4" s="71"/>
      <c r="DN4" s="71"/>
      <c r="DO4" s="71"/>
      <c r="DP4" s="71"/>
      <c r="DQ4" s="71"/>
      <c r="DR4" s="71"/>
      <c r="DS4" s="71"/>
      <c r="DT4" s="71" t="s">
        <v>67</v>
      </c>
      <c r="DU4" s="71"/>
      <c r="DV4" s="71"/>
      <c r="DW4" s="71"/>
      <c r="DX4" s="71"/>
      <c r="DY4" s="71"/>
      <c r="DZ4" s="71"/>
      <c r="EA4" s="71"/>
      <c r="EB4" s="71"/>
      <c r="EC4" s="71"/>
      <c r="ED4" s="71"/>
      <c r="EE4" s="71" t="s">
        <v>68</v>
      </c>
      <c r="EF4" s="71"/>
      <c r="EG4" s="71"/>
      <c r="EH4" s="71"/>
      <c r="EI4" s="71"/>
      <c r="EJ4" s="71"/>
      <c r="EK4" s="71"/>
      <c r="EL4" s="71"/>
      <c r="EM4" s="71"/>
      <c r="EN4" s="71"/>
      <c r="EO4" s="71"/>
    </row>
    <row r="5" spans="1:145" x14ac:dyDescent="0.2">
      <c r="A5" s="14" t="s">
        <v>69</v>
      </c>
      <c r="B5" s="17"/>
      <c r="C5" s="17"/>
      <c r="D5" s="17"/>
      <c r="E5" s="17"/>
      <c r="F5" s="17"/>
      <c r="G5" s="17"/>
      <c r="H5" s="18" t="s">
        <v>70</v>
      </c>
      <c r="I5" s="18" t="s">
        <v>71</v>
      </c>
      <c r="J5" s="18" t="s">
        <v>72</v>
      </c>
      <c r="K5" s="18" t="s">
        <v>73</v>
      </c>
      <c r="L5" s="18" t="s">
        <v>74</v>
      </c>
      <c r="M5" s="18" t="s">
        <v>5</v>
      </c>
      <c r="N5" s="18" t="s">
        <v>75</v>
      </c>
      <c r="O5" s="18" t="s">
        <v>76</v>
      </c>
      <c r="P5" s="18" t="s">
        <v>77</v>
      </c>
      <c r="Q5" s="18" t="s">
        <v>78</v>
      </c>
      <c r="R5" s="18" t="s">
        <v>79</v>
      </c>
      <c r="S5" s="18" t="s">
        <v>80</v>
      </c>
      <c r="T5" s="18" t="s">
        <v>81</v>
      </c>
      <c r="U5" s="18" t="s">
        <v>82</v>
      </c>
      <c r="V5" s="18" t="s">
        <v>83</v>
      </c>
      <c r="W5" s="18" t="s">
        <v>84</v>
      </c>
      <c r="X5" s="18" t="s">
        <v>85</v>
      </c>
      <c r="Y5" s="18" t="s">
        <v>86</v>
      </c>
      <c r="Z5" s="18" t="s">
        <v>87</v>
      </c>
      <c r="AA5" s="18" t="s">
        <v>88</v>
      </c>
      <c r="AB5" s="18" t="s">
        <v>89</v>
      </c>
      <c r="AC5" s="18" t="s">
        <v>90</v>
      </c>
      <c r="AD5" s="18" t="s">
        <v>91</v>
      </c>
      <c r="AE5" s="18" t="s">
        <v>92</v>
      </c>
      <c r="AF5" s="18" t="s">
        <v>93</v>
      </c>
      <c r="AG5" s="18" t="s">
        <v>94</v>
      </c>
      <c r="AH5" s="18" t="s">
        <v>95</v>
      </c>
      <c r="AI5" s="18" t="s">
        <v>31</v>
      </c>
      <c r="AJ5" s="18" t="s">
        <v>86</v>
      </c>
      <c r="AK5" s="18" t="s">
        <v>87</v>
      </c>
      <c r="AL5" s="18" t="s">
        <v>88</v>
      </c>
      <c r="AM5" s="18" t="s">
        <v>89</v>
      </c>
      <c r="AN5" s="18" t="s">
        <v>90</v>
      </c>
      <c r="AO5" s="18" t="s">
        <v>91</v>
      </c>
      <c r="AP5" s="18" t="s">
        <v>92</v>
      </c>
      <c r="AQ5" s="18" t="s">
        <v>93</v>
      </c>
      <c r="AR5" s="18" t="s">
        <v>94</v>
      </c>
      <c r="AS5" s="18" t="s">
        <v>95</v>
      </c>
      <c r="AT5" s="18" t="s">
        <v>96</v>
      </c>
      <c r="AU5" s="18" t="s">
        <v>86</v>
      </c>
      <c r="AV5" s="18" t="s">
        <v>87</v>
      </c>
      <c r="AW5" s="18" t="s">
        <v>88</v>
      </c>
      <c r="AX5" s="18" t="s">
        <v>89</v>
      </c>
      <c r="AY5" s="18" t="s">
        <v>90</v>
      </c>
      <c r="AZ5" s="18" t="s">
        <v>91</v>
      </c>
      <c r="BA5" s="18" t="s">
        <v>92</v>
      </c>
      <c r="BB5" s="18" t="s">
        <v>93</v>
      </c>
      <c r="BC5" s="18" t="s">
        <v>94</v>
      </c>
      <c r="BD5" s="18" t="s">
        <v>95</v>
      </c>
      <c r="BE5" s="18" t="s">
        <v>96</v>
      </c>
      <c r="BF5" s="18" t="s">
        <v>86</v>
      </c>
      <c r="BG5" s="18" t="s">
        <v>87</v>
      </c>
      <c r="BH5" s="18" t="s">
        <v>88</v>
      </c>
      <c r="BI5" s="18" t="s">
        <v>89</v>
      </c>
      <c r="BJ5" s="18" t="s">
        <v>90</v>
      </c>
      <c r="BK5" s="18" t="s">
        <v>91</v>
      </c>
      <c r="BL5" s="18" t="s">
        <v>92</v>
      </c>
      <c r="BM5" s="18" t="s">
        <v>93</v>
      </c>
      <c r="BN5" s="18" t="s">
        <v>94</v>
      </c>
      <c r="BO5" s="18" t="s">
        <v>95</v>
      </c>
      <c r="BP5" s="18" t="s">
        <v>96</v>
      </c>
      <c r="BQ5" s="18" t="s">
        <v>86</v>
      </c>
      <c r="BR5" s="18" t="s">
        <v>87</v>
      </c>
      <c r="BS5" s="18" t="s">
        <v>88</v>
      </c>
      <c r="BT5" s="18" t="s">
        <v>89</v>
      </c>
      <c r="BU5" s="18" t="s">
        <v>90</v>
      </c>
      <c r="BV5" s="18" t="s">
        <v>91</v>
      </c>
      <c r="BW5" s="18" t="s">
        <v>92</v>
      </c>
      <c r="BX5" s="18" t="s">
        <v>93</v>
      </c>
      <c r="BY5" s="18" t="s">
        <v>94</v>
      </c>
      <c r="BZ5" s="18" t="s">
        <v>95</v>
      </c>
      <c r="CA5" s="18" t="s">
        <v>96</v>
      </c>
      <c r="CB5" s="18" t="s">
        <v>86</v>
      </c>
      <c r="CC5" s="18" t="s">
        <v>87</v>
      </c>
      <c r="CD5" s="18" t="s">
        <v>88</v>
      </c>
      <c r="CE5" s="18" t="s">
        <v>89</v>
      </c>
      <c r="CF5" s="18" t="s">
        <v>90</v>
      </c>
      <c r="CG5" s="18" t="s">
        <v>91</v>
      </c>
      <c r="CH5" s="18" t="s">
        <v>92</v>
      </c>
      <c r="CI5" s="18" t="s">
        <v>93</v>
      </c>
      <c r="CJ5" s="18" t="s">
        <v>94</v>
      </c>
      <c r="CK5" s="18" t="s">
        <v>95</v>
      </c>
      <c r="CL5" s="18" t="s">
        <v>96</v>
      </c>
      <c r="CM5" s="18" t="s">
        <v>86</v>
      </c>
      <c r="CN5" s="18" t="s">
        <v>87</v>
      </c>
      <c r="CO5" s="18" t="s">
        <v>88</v>
      </c>
      <c r="CP5" s="18" t="s">
        <v>89</v>
      </c>
      <c r="CQ5" s="18" t="s">
        <v>90</v>
      </c>
      <c r="CR5" s="18" t="s">
        <v>91</v>
      </c>
      <c r="CS5" s="18" t="s">
        <v>92</v>
      </c>
      <c r="CT5" s="18" t="s">
        <v>93</v>
      </c>
      <c r="CU5" s="18" t="s">
        <v>94</v>
      </c>
      <c r="CV5" s="18" t="s">
        <v>95</v>
      </c>
      <c r="CW5" s="18" t="s">
        <v>96</v>
      </c>
      <c r="CX5" s="18" t="s">
        <v>86</v>
      </c>
      <c r="CY5" s="18" t="s">
        <v>87</v>
      </c>
      <c r="CZ5" s="18" t="s">
        <v>88</v>
      </c>
      <c r="DA5" s="18" t="s">
        <v>89</v>
      </c>
      <c r="DB5" s="18" t="s">
        <v>90</v>
      </c>
      <c r="DC5" s="18" t="s">
        <v>91</v>
      </c>
      <c r="DD5" s="18" t="s">
        <v>92</v>
      </c>
      <c r="DE5" s="18" t="s">
        <v>93</v>
      </c>
      <c r="DF5" s="18" t="s">
        <v>94</v>
      </c>
      <c r="DG5" s="18" t="s">
        <v>95</v>
      </c>
      <c r="DH5" s="18" t="s">
        <v>96</v>
      </c>
      <c r="DI5" s="18" t="s">
        <v>86</v>
      </c>
      <c r="DJ5" s="18" t="s">
        <v>87</v>
      </c>
      <c r="DK5" s="18" t="s">
        <v>88</v>
      </c>
      <c r="DL5" s="18" t="s">
        <v>89</v>
      </c>
      <c r="DM5" s="18" t="s">
        <v>90</v>
      </c>
      <c r="DN5" s="18" t="s">
        <v>91</v>
      </c>
      <c r="DO5" s="18" t="s">
        <v>92</v>
      </c>
      <c r="DP5" s="18" t="s">
        <v>93</v>
      </c>
      <c r="DQ5" s="18" t="s">
        <v>94</v>
      </c>
      <c r="DR5" s="18" t="s">
        <v>95</v>
      </c>
      <c r="DS5" s="18" t="s">
        <v>96</v>
      </c>
      <c r="DT5" s="18" t="s">
        <v>86</v>
      </c>
      <c r="DU5" s="18" t="s">
        <v>87</v>
      </c>
      <c r="DV5" s="18" t="s">
        <v>88</v>
      </c>
      <c r="DW5" s="18" t="s">
        <v>89</v>
      </c>
      <c r="DX5" s="18" t="s">
        <v>90</v>
      </c>
      <c r="DY5" s="18" t="s">
        <v>91</v>
      </c>
      <c r="DZ5" s="18" t="s">
        <v>92</v>
      </c>
      <c r="EA5" s="18" t="s">
        <v>93</v>
      </c>
      <c r="EB5" s="18" t="s">
        <v>94</v>
      </c>
      <c r="EC5" s="18" t="s">
        <v>95</v>
      </c>
      <c r="ED5" s="18" t="s">
        <v>96</v>
      </c>
      <c r="EE5" s="18" t="s">
        <v>86</v>
      </c>
      <c r="EF5" s="18" t="s">
        <v>87</v>
      </c>
      <c r="EG5" s="18" t="s">
        <v>88</v>
      </c>
      <c r="EH5" s="18" t="s">
        <v>89</v>
      </c>
      <c r="EI5" s="18" t="s">
        <v>90</v>
      </c>
      <c r="EJ5" s="18" t="s">
        <v>91</v>
      </c>
      <c r="EK5" s="18" t="s">
        <v>92</v>
      </c>
      <c r="EL5" s="18" t="s">
        <v>93</v>
      </c>
      <c r="EM5" s="18" t="s">
        <v>94</v>
      </c>
      <c r="EN5" s="18" t="s">
        <v>95</v>
      </c>
      <c r="EO5" s="18" t="s">
        <v>96</v>
      </c>
    </row>
    <row r="6" spans="1:145" s="22" customFormat="1" x14ac:dyDescent="0.2">
      <c r="A6" s="14" t="s">
        <v>97</v>
      </c>
      <c r="B6" s="19">
        <f>B7</f>
        <v>2023</v>
      </c>
      <c r="C6" s="19">
        <f t="shared" ref="C6:X6" si="3">C7</f>
        <v>202029</v>
      </c>
      <c r="D6" s="19">
        <f t="shared" si="3"/>
        <v>47</v>
      </c>
      <c r="E6" s="19">
        <f t="shared" si="3"/>
        <v>17</v>
      </c>
      <c r="F6" s="19">
        <f t="shared" si="3"/>
        <v>9</v>
      </c>
      <c r="G6" s="19">
        <f t="shared" si="3"/>
        <v>0</v>
      </c>
      <c r="H6" s="19" t="str">
        <f t="shared" si="3"/>
        <v>長野県　松本市</v>
      </c>
      <c r="I6" s="19" t="str">
        <f t="shared" si="3"/>
        <v>法非適用</v>
      </c>
      <c r="J6" s="19" t="str">
        <f t="shared" si="3"/>
        <v>下水道事業</v>
      </c>
      <c r="K6" s="19" t="str">
        <f t="shared" si="3"/>
        <v>小規模集合排水処理</v>
      </c>
      <c r="L6" s="19" t="str">
        <f t="shared" si="3"/>
        <v>I2</v>
      </c>
      <c r="M6" s="19" t="str">
        <f t="shared" si="3"/>
        <v>非設置</v>
      </c>
      <c r="N6" s="20" t="str">
        <f t="shared" si="3"/>
        <v>-</v>
      </c>
      <c r="O6" s="20" t="str">
        <f t="shared" si="3"/>
        <v>該当数値なし</v>
      </c>
      <c r="P6" s="20">
        <f t="shared" si="3"/>
        <v>0</v>
      </c>
      <c r="Q6" s="20">
        <f t="shared" si="3"/>
        <v>100</v>
      </c>
      <c r="R6" s="20">
        <f t="shared" si="3"/>
        <v>3670</v>
      </c>
      <c r="S6" s="20">
        <f t="shared" si="3"/>
        <v>235475</v>
      </c>
      <c r="T6" s="20">
        <f t="shared" si="3"/>
        <v>834.81</v>
      </c>
      <c r="U6" s="20">
        <f t="shared" si="3"/>
        <v>282.07</v>
      </c>
      <c r="V6" s="20">
        <f t="shared" si="3"/>
        <v>9</v>
      </c>
      <c r="W6" s="20">
        <f t="shared" si="3"/>
        <v>0.01</v>
      </c>
      <c r="X6" s="20">
        <f t="shared" si="3"/>
        <v>900</v>
      </c>
      <c r="Y6" s="21">
        <f>IF(Y7="",NA(),Y7)</f>
        <v>36.020000000000003</v>
      </c>
      <c r="Z6" s="21">
        <f t="shared" ref="Z6:AH6" si="4">IF(Z7="",NA(),Z7)</f>
        <v>35.19</v>
      </c>
      <c r="AA6" s="21">
        <f t="shared" si="4"/>
        <v>33.700000000000003</v>
      </c>
      <c r="AB6" s="21">
        <f t="shared" si="4"/>
        <v>53.83</v>
      </c>
      <c r="AC6" s="21">
        <f t="shared" si="4"/>
        <v>41.04</v>
      </c>
      <c r="AD6" s="20" t="e">
        <f t="shared" si="4"/>
        <v>#N/A</v>
      </c>
      <c r="AE6" s="20" t="e">
        <f t="shared" si="4"/>
        <v>#N/A</v>
      </c>
      <c r="AF6" s="20" t="e">
        <f t="shared" si="4"/>
        <v>#N/A</v>
      </c>
      <c r="AG6" s="20" t="e">
        <f t="shared" si="4"/>
        <v>#N/A</v>
      </c>
      <c r="AH6" s="20" t="e">
        <f t="shared" si="4"/>
        <v>#N/A</v>
      </c>
      <c r="AI6" s="20" t="str">
        <f>IF(AI7="","",IF(AI7="-","【-】","【"&amp;SUBSTITUTE(TEXT(AI7,"#,##0.00"),"-","△")&amp;"】"))</f>
        <v/>
      </c>
      <c r="AJ6" s="20" t="e">
        <f>IF(AJ7="",NA(),AJ7)</f>
        <v>#N/A</v>
      </c>
      <c r="AK6" s="20" t="e">
        <f t="shared" ref="AK6:AS6" si="5">IF(AK7="",NA(),AK7)</f>
        <v>#N/A</v>
      </c>
      <c r="AL6" s="20" t="e">
        <f t="shared" si="5"/>
        <v>#N/A</v>
      </c>
      <c r="AM6" s="20" t="e">
        <f t="shared" si="5"/>
        <v>#N/A</v>
      </c>
      <c r="AN6" s="20" t="e">
        <f t="shared" si="5"/>
        <v>#N/A</v>
      </c>
      <c r="AO6" s="20" t="e">
        <f t="shared" si="5"/>
        <v>#N/A</v>
      </c>
      <c r="AP6" s="20" t="e">
        <f t="shared" si="5"/>
        <v>#N/A</v>
      </c>
      <c r="AQ6" s="20" t="e">
        <f t="shared" si="5"/>
        <v>#N/A</v>
      </c>
      <c r="AR6" s="20" t="e">
        <f t="shared" si="5"/>
        <v>#N/A</v>
      </c>
      <c r="AS6" s="20" t="e">
        <f t="shared" si="5"/>
        <v>#N/A</v>
      </c>
      <c r="AT6" s="20" t="str">
        <f>IF(AT7="","",IF(AT7="-","【-】","【"&amp;SUBSTITUTE(TEXT(AT7,"#,##0.00"),"-","△")&amp;"】"))</f>
        <v/>
      </c>
      <c r="AU6" s="20" t="e">
        <f>IF(AU7="",NA(),AU7)</f>
        <v>#N/A</v>
      </c>
      <c r="AV6" s="20" t="e">
        <f t="shared" ref="AV6:BD6" si="6">IF(AV7="",NA(),AV7)</f>
        <v>#N/A</v>
      </c>
      <c r="AW6" s="20" t="e">
        <f t="shared" si="6"/>
        <v>#N/A</v>
      </c>
      <c r="AX6" s="20" t="e">
        <f t="shared" si="6"/>
        <v>#N/A</v>
      </c>
      <c r="AY6" s="20" t="e">
        <f t="shared" si="6"/>
        <v>#N/A</v>
      </c>
      <c r="AZ6" s="20" t="e">
        <f t="shared" si="6"/>
        <v>#N/A</v>
      </c>
      <c r="BA6" s="20" t="e">
        <f t="shared" si="6"/>
        <v>#N/A</v>
      </c>
      <c r="BB6" s="20" t="e">
        <f t="shared" si="6"/>
        <v>#N/A</v>
      </c>
      <c r="BC6" s="20" t="e">
        <f t="shared" si="6"/>
        <v>#N/A</v>
      </c>
      <c r="BD6" s="20" t="e">
        <f t="shared" si="6"/>
        <v>#N/A</v>
      </c>
      <c r="BE6" s="20" t="str">
        <f>IF(BE7="","",IF(BE7="-","【-】","【"&amp;SUBSTITUTE(TEXT(BE7,"#,##0.00"),"-","△")&amp;"】"))</f>
        <v/>
      </c>
      <c r="BF6" s="21">
        <f>IF(BF7="",NA(),BF7)</f>
        <v>6293.17</v>
      </c>
      <c r="BG6" s="21">
        <f t="shared" ref="BG6:BO6" si="7">IF(BG7="",NA(),BG7)</f>
        <v>6794.87</v>
      </c>
      <c r="BH6" s="21">
        <f t="shared" si="7"/>
        <v>6828.23</v>
      </c>
      <c r="BI6" s="21">
        <f t="shared" si="7"/>
        <v>7460.95</v>
      </c>
      <c r="BJ6" s="21">
        <f t="shared" si="7"/>
        <v>5744.21</v>
      </c>
      <c r="BK6" s="21">
        <f t="shared" si="7"/>
        <v>1748.51</v>
      </c>
      <c r="BL6" s="21">
        <f t="shared" si="7"/>
        <v>1640.16</v>
      </c>
      <c r="BM6" s="21">
        <f t="shared" si="7"/>
        <v>1521.05</v>
      </c>
      <c r="BN6" s="21">
        <f t="shared" si="7"/>
        <v>1490.65</v>
      </c>
      <c r="BO6" s="21">
        <f t="shared" si="7"/>
        <v>1312.67</v>
      </c>
      <c r="BP6" s="20" t="str">
        <f>IF(BP7="","",IF(BP7="-","【-】","【"&amp;SUBSTITUTE(TEXT(BP7,"#,##0.00"),"-","△")&amp;"】"))</f>
        <v>【1,321.62】</v>
      </c>
      <c r="BQ6" s="21">
        <f>IF(BQ7="",NA(),BQ7)</f>
        <v>64.650000000000006</v>
      </c>
      <c r="BR6" s="21">
        <f t="shared" ref="BR6:BZ6" si="8">IF(BR7="",NA(),BR7)</f>
        <v>50.43</v>
      </c>
      <c r="BS6" s="21">
        <f t="shared" si="8"/>
        <v>45.14</v>
      </c>
      <c r="BT6" s="21">
        <f t="shared" si="8"/>
        <v>10.67</v>
      </c>
      <c r="BU6" s="21">
        <f t="shared" si="8"/>
        <v>45.78</v>
      </c>
      <c r="BV6" s="21">
        <f t="shared" si="8"/>
        <v>34.99</v>
      </c>
      <c r="BW6" s="21">
        <f t="shared" si="8"/>
        <v>38.270000000000003</v>
      </c>
      <c r="BX6" s="21">
        <f t="shared" si="8"/>
        <v>37.520000000000003</v>
      </c>
      <c r="BY6" s="21">
        <f t="shared" si="8"/>
        <v>34.96</v>
      </c>
      <c r="BZ6" s="21">
        <f t="shared" si="8"/>
        <v>34.44</v>
      </c>
      <c r="CA6" s="20" t="str">
        <f>IF(CA7="","",IF(CA7="-","【-】","【"&amp;SUBSTITUTE(TEXT(CA7,"#,##0.00"),"-","△")&amp;"】"))</f>
        <v>【34.61】</v>
      </c>
      <c r="CB6" s="21">
        <f>IF(CB7="",NA(),CB7)</f>
        <v>370.05</v>
      </c>
      <c r="CC6" s="21">
        <f t="shared" ref="CC6:CK6" si="9">IF(CC7="",NA(),CC7)</f>
        <v>478.35</v>
      </c>
      <c r="CD6" s="21">
        <f t="shared" si="9"/>
        <v>559.17999999999995</v>
      </c>
      <c r="CE6" s="21">
        <f t="shared" si="9"/>
        <v>2475</v>
      </c>
      <c r="CF6" s="21">
        <f t="shared" si="9"/>
        <v>419.19</v>
      </c>
      <c r="CG6" s="21">
        <f t="shared" si="9"/>
        <v>520.91999999999996</v>
      </c>
      <c r="CH6" s="21">
        <f t="shared" si="9"/>
        <v>486.77</v>
      </c>
      <c r="CI6" s="21">
        <f t="shared" si="9"/>
        <v>502.1</v>
      </c>
      <c r="CJ6" s="21">
        <f t="shared" si="9"/>
        <v>539.07000000000005</v>
      </c>
      <c r="CK6" s="21">
        <f t="shared" si="9"/>
        <v>541.80999999999995</v>
      </c>
      <c r="CL6" s="20" t="str">
        <f>IF(CL7="","",IF(CL7="-","【-】","【"&amp;SUBSTITUTE(TEXT(CL7,"#,##0.00"),"-","△")&amp;"】"))</f>
        <v>【538.24】</v>
      </c>
      <c r="CM6" s="21">
        <f>IF(CM7="",NA(),CM7)</f>
        <v>16.670000000000002</v>
      </c>
      <c r="CN6" s="21">
        <f t="shared" ref="CN6:CV6" si="10">IF(CN7="",NA(),CN7)</f>
        <v>16.670000000000002</v>
      </c>
      <c r="CO6" s="21">
        <f t="shared" si="10"/>
        <v>16.670000000000002</v>
      </c>
      <c r="CP6" s="21">
        <f t="shared" si="10"/>
        <v>16.670000000000002</v>
      </c>
      <c r="CQ6" s="21">
        <f t="shared" si="10"/>
        <v>16.670000000000002</v>
      </c>
      <c r="CR6" s="21">
        <f t="shared" si="10"/>
        <v>34.68</v>
      </c>
      <c r="CS6" s="21">
        <f t="shared" si="10"/>
        <v>34.700000000000003</v>
      </c>
      <c r="CT6" s="21">
        <f t="shared" si="10"/>
        <v>46.83</v>
      </c>
      <c r="CU6" s="21">
        <f t="shared" si="10"/>
        <v>33.74</v>
      </c>
      <c r="CV6" s="21">
        <f t="shared" si="10"/>
        <v>32.979999999999997</v>
      </c>
      <c r="CW6" s="20" t="str">
        <f>IF(CW7="","",IF(CW7="-","【-】","【"&amp;SUBSTITUTE(TEXT(CW7,"#,##0.00"),"-","△")&amp;"】"))</f>
        <v>【33.03】</v>
      </c>
      <c r="CX6" s="21">
        <f>IF(CX7="",NA(),CX7)</f>
        <v>100</v>
      </c>
      <c r="CY6" s="21">
        <f t="shared" ref="CY6:DG6" si="11">IF(CY7="",NA(),CY7)</f>
        <v>100</v>
      </c>
      <c r="CZ6" s="21">
        <f t="shared" si="11"/>
        <v>100</v>
      </c>
      <c r="DA6" s="21">
        <f t="shared" si="11"/>
        <v>100</v>
      </c>
      <c r="DB6" s="21">
        <f t="shared" si="11"/>
        <v>100</v>
      </c>
      <c r="DC6" s="21">
        <f t="shared" si="11"/>
        <v>90.33</v>
      </c>
      <c r="DD6" s="21">
        <f t="shared" si="11"/>
        <v>90.04</v>
      </c>
      <c r="DE6" s="21">
        <f t="shared" si="11"/>
        <v>90.58</v>
      </c>
      <c r="DF6" s="21">
        <f t="shared" si="11"/>
        <v>90.11</v>
      </c>
      <c r="DG6" s="21">
        <f t="shared" si="11"/>
        <v>89.95</v>
      </c>
      <c r="DH6" s="20" t="str">
        <f>IF(DH7="","",IF(DH7="-","【-】","【"&amp;SUBSTITUTE(TEXT(DH7,"#,##0.00"),"-","△")&amp;"】"))</f>
        <v>【89.81】</v>
      </c>
      <c r="DI6" s="20" t="e">
        <f>IF(DI7="",NA(),DI7)</f>
        <v>#N/A</v>
      </c>
      <c r="DJ6" s="20" t="e">
        <f t="shared" ref="DJ6:DR6" si="12">IF(DJ7="",NA(),DJ7)</f>
        <v>#N/A</v>
      </c>
      <c r="DK6" s="20" t="e">
        <f t="shared" si="12"/>
        <v>#N/A</v>
      </c>
      <c r="DL6" s="20" t="e">
        <f t="shared" si="12"/>
        <v>#N/A</v>
      </c>
      <c r="DM6" s="20" t="e">
        <f t="shared" si="12"/>
        <v>#N/A</v>
      </c>
      <c r="DN6" s="20" t="e">
        <f t="shared" si="12"/>
        <v>#N/A</v>
      </c>
      <c r="DO6" s="20" t="e">
        <f t="shared" si="12"/>
        <v>#N/A</v>
      </c>
      <c r="DP6" s="20" t="e">
        <f t="shared" si="12"/>
        <v>#N/A</v>
      </c>
      <c r="DQ6" s="20" t="e">
        <f t="shared" si="12"/>
        <v>#N/A</v>
      </c>
      <c r="DR6" s="20" t="e">
        <f t="shared" si="12"/>
        <v>#N/A</v>
      </c>
      <c r="DS6" s="20" t="str">
        <f>IF(DS7="","",IF(DS7="-","【-】","【"&amp;SUBSTITUTE(TEXT(DS7,"#,##0.00"),"-","△")&amp;"】"))</f>
        <v/>
      </c>
      <c r="DT6" s="20" t="e">
        <f>IF(DT7="",NA(),DT7)</f>
        <v>#N/A</v>
      </c>
      <c r="DU6" s="20" t="e">
        <f t="shared" ref="DU6:EC6" si="13">IF(DU7="",NA(),DU7)</f>
        <v>#N/A</v>
      </c>
      <c r="DV6" s="20" t="e">
        <f t="shared" si="13"/>
        <v>#N/A</v>
      </c>
      <c r="DW6" s="20" t="e">
        <f t="shared" si="13"/>
        <v>#N/A</v>
      </c>
      <c r="DX6" s="20" t="e">
        <f t="shared" si="13"/>
        <v>#N/A</v>
      </c>
      <c r="DY6" s="20" t="e">
        <f t="shared" si="13"/>
        <v>#N/A</v>
      </c>
      <c r="DZ6" s="20" t="e">
        <f t="shared" si="13"/>
        <v>#N/A</v>
      </c>
      <c r="EA6" s="20" t="e">
        <f t="shared" si="13"/>
        <v>#N/A</v>
      </c>
      <c r="EB6" s="20" t="e">
        <f t="shared" si="13"/>
        <v>#N/A</v>
      </c>
      <c r="EC6" s="20" t="e">
        <f t="shared" si="13"/>
        <v>#N/A</v>
      </c>
      <c r="ED6" s="20" t="str">
        <f>IF(ED7="","",IF(ED7="-","【-】","【"&amp;SUBSTITUTE(TEXT(ED7,"#,##0.00"),"-","△")&amp;"】"))</f>
        <v/>
      </c>
      <c r="EE6" s="20">
        <f>IF(EE7="",NA(),EE7)</f>
        <v>0</v>
      </c>
      <c r="EF6" s="20">
        <f t="shared" ref="EF6:EN6" si="14">IF(EF7="",NA(),EF7)</f>
        <v>0</v>
      </c>
      <c r="EG6" s="20">
        <f t="shared" si="14"/>
        <v>0</v>
      </c>
      <c r="EH6" s="20">
        <f t="shared" si="14"/>
        <v>0</v>
      </c>
      <c r="EI6" s="20">
        <f t="shared" si="14"/>
        <v>0</v>
      </c>
      <c r="EJ6" s="20">
        <f t="shared" si="14"/>
        <v>0</v>
      </c>
      <c r="EK6" s="20">
        <f t="shared" si="14"/>
        <v>0</v>
      </c>
      <c r="EL6" s="20">
        <f t="shared" si="14"/>
        <v>0</v>
      </c>
      <c r="EM6" s="20">
        <f t="shared" si="14"/>
        <v>0</v>
      </c>
      <c r="EN6" s="20">
        <f t="shared" si="14"/>
        <v>0</v>
      </c>
      <c r="EO6" s="20" t="str">
        <f>IF(EO7="","",IF(EO7="-","【-】","【"&amp;SUBSTITUTE(TEXT(EO7,"#,##0.00"),"-","△")&amp;"】"))</f>
        <v>【0.00】</v>
      </c>
    </row>
    <row r="7" spans="1:145" s="22" customFormat="1" x14ac:dyDescent="0.2">
      <c r="A7" s="14"/>
      <c r="B7" s="23">
        <v>2023</v>
      </c>
      <c r="C7" s="23">
        <v>202029</v>
      </c>
      <c r="D7" s="23">
        <v>47</v>
      </c>
      <c r="E7" s="23">
        <v>17</v>
      </c>
      <c r="F7" s="23">
        <v>9</v>
      </c>
      <c r="G7" s="23">
        <v>0</v>
      </c>
      <c r="H7" s="23" t="s">
        <v>98</v>
      </c>
      <c r="I7" s="23" t="s">
        <v>99</v>
      </c>
      <c r="J7" s="23" t="s">
        <v>100</v>
      </c>
      <c r="K7" s="23" t="s">
        <v>101</v>
      </c>
      <c r="L7" s="23" t="s">
        <v>102</v>
      </c>
      <c r="M7" s="23" t="s">
        <v>103</v>
      </c>
      <c r="N7" s="24" t="s">
        <v>104</v>
      </c>
      <c r="O7" s="24" t="s">
        <v>105</v>
      </c>
      <c r="P7" s="24">
        <v>0</v>
      </c>
      <c r="Q7" s="24">
        <v>100</v>
      </c>
      <c r="R7" s="24">
        <v>3670</v>
      </c>
      <c r="S7" s="24">
        <v>235475</v>
      </c>
      <c r="T7" s="24">
        <v>834.81</v>
      </c>
      <c r="U7" s="24">
        <v>282.07</v>
      </c>
      <c r="V7" s="24">
        <v>9</v>
      </c>
      <c r="W7" s="24">
        <v>0.01</v>
      </c>
      <c r="X7" s="24">
        <v>900</v>
      </c>
      <c r="Y7" s="24">
        <v>36.020000000000003</v>
      </c>
      <c r="Z7" s="24">
        <v>35.19</v>
      </c>
      <c r="AA7" s="24">
        <v>33.700000000000003</v>
      </c>
      <c r="AB7" s="24">
        <v>53.83</v>
      </c>
      <c r="AC7" s="24">
        <v>41.04</v>
      </c>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4"/>
      <c r="BF7" s="24">
        <v>6293.17</v>
      </c>
      <c r="BG7" s="24">
        <v>6794.87</v>
      </c>
      <c r="BH7" s="24">
        <v>6828.23</v>
      </c>
      <c r="BI7" s="24">
        <v>7460.95</v>
      </c>
      <c r="BJ7" s="24">
        <v>5744.21</v>
      </c>
      <c r="BK7" s="24">
        <v>1748.51</v>
      </c>
      <c r="BL7" s="24">
        <v>1640.16</v>
      </c>
      <c r="BM7" s="24">
        <v>1521.05</v>
      </c>
      <c r="BN7" s="24">
        <v>1490.65</v>
      </c>
      <c r="BO7" s="24">
        <v>1312.67</v>
      </c>
      <c r="BP7" s="24">
        <v>1321.62</v>
      </c>
      <c r="BQ7" s="24">
        <v>64.650000000000006</v>
      </c>
      <c r="BR7" s="24">
        <v>50.43</v>
      </c>
      <c r="BS7" s="24">
        <v>45.14</v>
      </c>
      <c r="BT7" s="24">
        <v>10.67</v>
      </c>
      <c r="BU7" s="24">
        <v>45.78</v>
      </c>
      <c r="BV7" s="24">
        <v>34.99</v>
      </c>
      <c r="BW7" s="24">
        <v>38.270000000000003</v>
      </c>
      <c r="BX7" s="24">
        <v>37.520000000000003</v>
      </c>
      <c r="BY7" s="24">
        <v>34.96</v>
      </c>
      <c r="BZ7" s="24">
        <v>34.44</v>
      </c>
      <c r="CA7" s="24">
        <v>34.61</v>
      </c>
      <c r="CB7" s="24">
        <v>370.05</v>
      </c>
      <c r="CC7" s="24">
        <v>478.35</v>
      </c>
      <c r="CD7" s="24">
        <v>559.17999999999995</v>
      </c>
      <c r="CE7" s="24">
        <v>2475</v>
      </c>
      <c r="CF7" s="24">
        <v>419.19</v>
      </c>
      <c r="CG7" s="24">
        <v>520.91999999999996</v>
      </c>
      <c r="CH7" s="24">
        <v>486.77</v>
      </c>
      <c r="CI7" s="24">
        <v>502.1</v>
      </c>
      <c r="CJ7" s="24">
        <v>539.07000000000005</v>
      </c>
      <c r="CK7" s="24">
        <v>541.80999999999995</v>
      </c>
      <c r="CL7" s="24">
        <v>538.24</v>
      </c>
      <c r="CM7" s="24">
        <v>16.670000000000002</v>
      </c>
      <c r="CN7" s="24">
        <v>16.670000000000002</v>
      </c>
      <c r="CO7" s="24">
        <v>16.670000000000002</v>
      </c>
      <c r="CP7" s="24">
        <v>16.670000000000002</v>
      </c>
      <c r="CQ7" s="24">
        <v>16.670000000000002</v>
      </c>
      <c r="CR7" s="24">
        <v>34.68</v>
      </c>
      <c r="CS7" s="24">
        <v>34.700000000000003</v>
      </c>
      <c r="CT7" s="24">
        <v>46.83</v>
      </c>
      <c r="CU7" s="24">
        <v>33.74</v>
      </c>
      <c r="CV7" s="24">
        <v>32.979999999999997</v>
      </c>
      <c r="CW7" s="24">
        <v>33.03</v>
      </c>
      <c r="CX7" s="24">
        <v>100</v>
      </c>
      <c r="CY7" s="24">
        <v>100</v>
      </c>
      <c r="CZ7" s="24">
        <v>100</v>
      </c>
      <c r="DA7" s="24">
        <v>100</v>
      </c>
      <c r="DB7" s="24">
        <v>100</v>
      </c>
      <c r="DC7" s="24">
        <v>90.33</v>
      </c>
      <c r="DD7" s="24">
        <v>90.04</v>
      </c>
      <c r="DE7" s="24">
        <v>90.58</v>
      </c>
      <c r="DF7" s="24">
        <v>90.11</v>
      </c>
      <c r="DG7" s="24">
        <v>89.95</v>
      </c>
      <c r="DH7" s="24">
        <v>89.81</v>
      </c>
      <c r="DI7" s="24"/>
      <c r="DJ7" s="24"/>
      <c r="DK7" s="24"/>
      <c r="DL7" s="24"/>
      <c r="DM7" s="24"/>
      <c r="DN7" s="24"/>
      <c r="DO7" s="24"/>
      <c r="DP7" s="24"/>
      <c r="DQ7" s="24"/>
      <c r="DR7" s="24"/>
      <c r="DS7" s="24"/>
      <c r="DT7" s="24"/>
      <c r="DU7" s="24"/>
      <c r="DV7" s="24"/>
      <c r="DW7" s="24"/>
      <c r="DX7" s="24"/>
      <c r="DY7" s="24"/>
      <c r="DZ7" s="24"/>
      <c r="EA7" s="24"/>
      <c r="EB7" s="24"/>
      <c r="EC7" s="24"/>
      <c r="ED7" s="24"/>
      <c r="EE7" s="24">
        <v>0</v>
      </c>
      <c r="EF7" s="24">
        <v>0</v>
      </c>
      <c r="EG7" s="24">
        <v>0</v>
      </c>
      <c r="EH7" s="24">
        <v>0</v>
      </c>
      <c r="EI7" s="24">
        <v>0</v>
      </c>
      <c r="EJ7" s="24">
        <v>0</v>
      </c>
      <c r="EK7" s="24">
        <v>0</v>
      </c>
      <c r="EL7" s="24">
        <v>0</v>
      </c>
      <c r="EM7" s="24">
        <v>0</v>
      </c>
      <c r="EN7" s="24">
        <v>0</v>
      </c>
      <c r="EO7" s="24">
        <v>0</v>
      </c>
    </row>
    <row r="8" spans="1:145"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row>
    <row r="9" spans="1:145" x14ac:dyDescent="0.2">
      <c r="A9" s="26"/>
      <c r="B9" s="26" t="s">
        <v>106</v>
      </c>
      <c r="C9" s="26" t="s">
        <v>107</v>
      </c>
      <c r="D9" s="26" t="s">
        <v>108</v>
      </c>
      <c r="E9" s="26" t="s">
        <v>109</v>
      </c>
      <c r="F9" s="26" t="s">
        <v>110</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5" x14ac:dyDescent="0.2">
      <c r="A10" s="26" t="s">
        <v>48</v>
      </c>
      <c r="B10" s="27">
        <f>DATEVALUE($B7-B11&amp;"/1/"&amp;B12)</f>
        <v>36892</v>
      </c>
      <c r="C10" s="27">
        <f t="shared" ref="C10:F10" si="15">DATEVALUE($B7-C11&amp;"/1/"&amp;C12)</f>
        <v>37257</v>
      </c>
      <c r="D10" s="27">
        <f t="shared" si="15"/>
        <v>37623</v>
      </c>
      <c r="E10" s="27">
        <f t="shared" si="15"/>
        <v>37989</v>
      </c>
      <c r="F10" s="27">
        <f t="shared" si="15"/>
        <v>38356</v>
      </c>
    </row>
    <row r="11" spans="1:145" x14ac:dyDescent="0.2">
      <c r="B11">
        <v>22</v>
      </c>
      <c r="C11">
        <v>21</v>
      </c>
      <c r="D11">
        <v>20</v>
      </c>
      <c r="E11">
        <v>19</v>
      </c>
      <c r="F11">
        <v>18</v>
      </c>
      <c r="G11" t="s">
        <v>111</v>
      </c>
    </row>
    <row r="12" spans="1:145" x14ac:dyDescent="0.2">
      <c r="B12">
        <v>1</v>
      </c>
      <c r="C12">
        <v>1</v>
      </c>
      <c r="D12">
        <v>2</v>
      </c>
      <c r="E12">
        <v>3</v>
      </c>
      <c r="F12">
        <v>4</v>
      </c>
      <c r="G12" t="s">
        <v>112</v>
      </c>
    </row>
    <row r="13" spans="1:145" x14ac:dyDescent="0.2">
      <c r="B13" t="s">
        <v>113</v>
      </c>
      <c r="C13" t="s">
        <v>114</v>
      </c>
      <c r="D13" t="s">
        <v>114</v>
      </c>
      <c r="E13" t="s">
        <v>114</v>
      </c>
      <c r="F13" t="s">
        <v>114</v>
      </c>
      <c r="G13" t="s">
        <v>115</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矢島　賴義</cp:lastModifiedBy>
  <dcterms:created xsi:type="dcterms:W3CDTF">2024-12-19T01:47:33Z</dcterms:created>
  <dcterms:modified xsi:type="dcterms:W3CDTF">2025-01-27T05:09:08Z</dcterms:modified>
  <cp:category/>
</cp:coreProperties>
</file>